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<sst xmlns="http://schemas.openxmlformats.org/spreadsheetml/2006/main" count="133" uniqueCount="50">
  <si>
    <t>Виды работ</t>
  </si>
  <si>
    <t>№ п/п МКД</t>
  </si>
  <si>
    <t>Адрес МКД</t>
  </si>
  <si>
    <t xml:space="preserve">Год </t>
  </si>
  <si>
    <t>Тип дома</t>
  </si>
  <si>
    <t>Материал стен</t>
  </si>
  <si>
    <t xml:space="preserve"> Количество этажей</t>
  </si>
  <si>
    <t>Общая площадь МКД, всего, кв.м</t>
  </si>
  <si>
    <t>В том числе площадь помещений МКД, кв.м</t>
  </si>
  <si>
    <t xml:space="preserve">Вид работ/услуг по капитальному ремонту </t>
  </si>
  <si>
    <t>Стоимость ремонтных работ, руб.</t>
  </si>
  <si>
    <t>Стоимость разработки проектной документации, руб.</t>
  </si>
  <si>
    <t>Общая стоимость капитального ремонта, руб. (будет скрыта в Приказе Минстроя РБ)</t>
  </si>
  <si>
    <t>Общая стоимость капитального ремонта, руб.</t>
  </si>
  <si>
    <t>Предельная стоимость услуг и (или) работ по капитальному ремонту общего имущества в МКД (ремонтные работы), руб./кв.м</t>
  </si>
  <si>
    <t>Предельная стоимость услуг и (или) работ по капитальному ремонту общего имущества в МКД (проектные работы), руб./кв.м</t>
  </si>
  <si>
    <t xml:space="preserve">Плановый срок завершения </t>
  </si>
  <si>
    <t>ввода в эксплуатацию</t>
  </si>
  <si>
    <t>завершения последнего капитального ремонта</t>
  </si>
  <si>
    <t>разработки проектной документации</t>
  </si>
  <si>
    <t xml:space="preserve"> ремонтных работ</t>
  </si>
  <si>
    <t>нет данных</t>
  </si>
  <si>
    <t>3.1.1.</t>
  </si>
  <si>
    <t>Дерево</t>
  </si>
  <si>
    <t>Ремонт крыши</t>
  </si>
  <si>
    <t>Ремонт системы отопления</t>
  </si>
  <si>
    <t>Ремонт системы холодного водоснабжения</t>
  </si>
  <si>
    <t>Ремонт системы электроснабжения</t>
  </si>
  <si>
    <t>Кирпич</t>
  </si>
  <si>
    <t>3.1.2.</t>
  </si>
  <si>
    <t>ПРОЕКТ РЕСПУБЛИКАНСКОГО КРАТКОСРОЧНОГО ПЛАНА</t>
  </si>
  <si>
    <t>реализации  Республиканской программы «Капитальный ремонт общего имущества в многоквартирных домах, расположенных на территории Республики Бурятия, на 2014-2043 годы»  на 2017 -2019 г.г.  по МО ГП "поселок Онохой"</t>
  </si>
  <si>
    <t>МО ГП "поселок Онохой"</t>
  </si>
  <si>
    <t xml:space="preserve">ПРИЛОЖЕНИЕ </t>
  </si>
  <si>
    <t>к постановлению МО ГП "поселок Онохой"</t>
  </si>
  <si>
    <t>от "___ " __________________ № _________</t>
  </si>
  <si>
    <t>(реализация в 2017 - 2019 г.г.)</t>
  </si>
  <si>
    <t>пгт. Онохой, ул. Гагарина, д.8</t>
  </si>
  <si>
    <t xml:space="preserve">Ремонт крыши </t>
  </si>
  <si>
    <t>2017г.</t>
  </si>
  <si>
    <t>2018г.</t>
  </si>
  <si>
    <t>пгт. Онохой, ул. Гагарина, д.9</t>
  </si>
  <si>
    <t>пгт. Онохой, ул. Нагорная, д.4</t>
  </si>
  <si>
    <t>пгт. Онохой, ул. Гагарина, д.3</t>
  </si>
  <si>
    <t>пгт. Онохой, ул. Гагарина, д.5</t>
  </si>
  <si>
    <t>пгт. Онохой, ул. Гагарина, д.2</t>
  </si>
  <si>
    <t>2019г.</t>
  </si>
  <si>
    <t>Ремонт системы канализации и водоотведения</t>
  </si>
  <si>
    <t>пгт. Онохой, ул. Гагарина, д.6</t>
  </si>
  <si>
    <t>пгт. Онохой, ул. Гагарина, д.7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</si>
</sst>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-;\-* #,##0.00_-;_-* &quot;-&quot;??_-;_-@_-"/>
    <numFmt numFmtId="165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4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6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textRotation="90" wrapText="1"/>
    </xf>
    <xf numFmtId="1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4" fontId="40" fillId="0" borderId="10" xfId="0" applyNumberFormat="1" applyFont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center" vertical="center"/>
    </xf>
    <xf numFmtId="164" fontId="0" fillId="0" borderId="0" xfId="61" applyFont="1" applyAlignment="1">
      <alignment/>
    </xf>
    <xf numFmtId="1" fontId="4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1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 wrapText="1"/>
    </xf>
    <xf numFmtId="4" fontId="41" fillId="0" borderId="10" xfId="0" applyNumberFormat="1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left" vertical="center" wrapText="1" shrinkToFit="1"/>
    </xf>
    <xf numFmtId="0" fontId="40" fillId="0" borderId="11" xfId="0" applyFont="1" applyBorder="1" applyAlignment="1">
      <alignment horizontal="center" vertical="center" textRotation="90" wrapText="1"/>
    </xf>
    <xf numFmtId="0" fontId="40" fillId="0" borderId="12" xfId="0" applyFont="1" applyBorder="1" applyAlignment="1">
      <alignment horizontal="center" vertical="center" textRotation="90" wrapText="1"/>
    </xf>
    <xf numFmtId="1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 horizontal="center" vertical="center" textRotation="90" wrapText="1"/>
    </xf>
    <xf numFmtId="4" fontId="40" fillId="0" borderId="12" xfId="0" applyNumberFormat="1" applyFont="1" applyBorder="1" applyAlignment="1">
      <alignment horizontal="center" vertical="center" textRotation="90" wrapText="1"/>
    </xf>
    <xf numFmtId="164" fontId="40" fillId="0" borderId="11" xfId="61" applyFont="1" applyBorder="1" applyAlignment="1">
      <alignment horizontal="center" vertical="center" wrapText="1"/>
    </xf>
    <xf numFmtId="164" fontId="40" fillId="0" borderId="12" xfId="61" applyFont="1" applyBorder="1" applyAlignment="1">
      <alignment horizontal="center" vertical="center" wrapText="1"/>
    </xf>
    <xf numFmtId="164" fontId="40" fillId="0" borderId="11" xfId="61" applyFont="1" applyBorder="1" applyAlignment="1">
      <alignment horizontal="center" vertical="center" textRotation="90" wrapText="1"/>
    </xf>
    <xf numFmtId="164" fontId="40" fillId="0" borderId="12" xfId="61" applyFont="1" applyBorder="1" applyAlignment="1">
      <alignment horizontal="center" vertical="center" textRotation="90" wrapText="1"/>
    </xf>
    <xf numFmtId="4" fontId="40" fillId="0" borderId="11" xfId="0" applyNumberFormat="1" applyFont="1" applyBorder="1" applyAlignment="1">
      <alignment horizontal="center" vertical="center"/>
    </xf>
    <xf numFmtId="4" fontId="40" fillId="0" borderId="15" xfId="0" applyNumberFormat="1" applyFont="1" applyBorder="1" applyAlignment="1">
      <alignment horizontal="center" vertical="center"/>
    </xf>
    <xf numFmtId="4" fontId="40" fillId="0" borderId="12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0" fillId="0" borderId="15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tabSelected="1" zoomScale="50" zoomScaleNormal="50" zoomScalePageLayoutView="0" workbookViewId="0" topLeftCell="A1">
      <selection activeCell="F23" sqref="F23"/>
    </sheetView>
  </sheetViews>
  <sheetFormatPr defaultColWidth="9.140625" defaultRowHeight="15"/>
  <cols>
    <col min="1" max="2" width="12.421875" style="0" customWidth="1"/>
    <col min="3" max="3" width="35.140625" style="0" customWidth="1"/>
    <col min="4" max="8" width="12.421875" style="0" customWidth="1"/>
    <col min="9" max="9" width="14.57421875" style="0" customWidth="1"/>
    <col min="10" max="10" width="12.421875" style="0" customWidth="1"/>
    <col min="11" max="11" width="35.00390625" style="0" customWidth="1"/>
    <col min="12" max="16" width="18.421875" style="11" customWidth="1"/>
    <col min="17" max="18" width="18.28125" style="11" customWidth="1"/>
  </cols>
  <sheetData>
    <row r="1" spans="12:20" s="13" customFormat="1" ht="18.75">
      <c r="L1" s="11"/>
      <c r="M1" s="11"/>
      <c r="N1" s="11"/>
      <c r="O1" s="11"/>
      <c r="P1" s="11"/>
      <c r="Q1" s="44" t="s">
        <v>33</v>
      </c>
      <c r="R1" s="44"/>
      <c r="S1" s="44"/>
      <c r="T1" s="44"/>
    </row>
    <row r="2" spans="12:20" s="13" customFormat="1" ht="18.75">
      <c r="L2" s="11"/>
      <c r="M2" s="11"/>
      <c r="N2" s="11"/>
      <c r="O2" s="11"/>
      <c r="P2" s="11"/>
      <c r="Q2" s="44" t="s">
        <v>34</v>
      </c>
      <c r="R2" s="44"/>
      <c r="S2" s="44"/>
      <c r="T2" s="44"/>
    </row>
    <row r="3" spans="12:20" s="13" customFormat="1" ht="18.75">
      <c r="L3" s="11"/>
      <c r="M3" s="11"/>
      <c r="N3" s="11"/>
      <c r="O3" s="11"/>
      <c r="P3" s="11"/>
      <c r="Q3" s="44" t="s">
        <v>35</v>
      </c>
      <c r="R3" s="44"/>
      <c r="S3" s="44"/>
      <c r="T3" s="44"/>
    </row>
    <row r="4" spans="12:18" s="13" customFormat="1" ht="15">
      <c r="L4" s="11"/>
      <c r="M4" s="11"/>
      <c r="N4" s="11"/>
      <c r="O4" s="11"/>
      <c r="P4" s="11"/>
      <c r="Q4" s="11"/>
      <c r="R4" s="11"/>
    </row>
    <row r="5" spans="1:20" ht="18.75" customHeight="1">
      <c r="A5" s="43" t="s">
        <v>30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0" ht="18.75">
      <c r="A6" s="43" t="s">
        <v>31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</row>
    <row r="7" spans="1:20" ht="18.75">
      <c r="A7" s="43" t="s">
        <v>36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1:17" ht="18.75">
      <c r="A8" s="18"/>
      <c r="B8" s="15"/>
      <c r="C8" s="15"/>
      <c r="D8" s="14"/>
      <c r="E8" s="15"/>
      <c r="F8" s="15"/>
      <c r="G8" s="17"/>
      <c r="H8" s="17"/>
      <c r="I8" s="21"/>
      <c r="J8" s="17"/>
      <c r="K8" s="17"/>
      <c r="L8" s="17"/>
      <c r="M8" s="16"/>
      <c r="N8" s="16"/>
      <c r="O8" s="16"/>
      <c r="P8" s="20"/>
      <c r="Q8" s="19"/>
    </row>
    <row r="10" spans="1:20" ht="56.25" customHeight="1">
      <c r="A10" s="28" t="s">
        <v>0</v>
      </c>
      <c r="B10" s="29" t="s">
        <v>1</v>
      </c>
      <c r="C10" s="30" t="s">
        <v>2</v>
      </c>
      <c r="D10" s="32" t="s">
        <v>3</v>
      </c>
      <c r="E10" s="33"/>
      <c r="F10" s="30" t="s">
        <v>4</v>
      </c>
      <c r="G10" s="26" t="s">
        <v>5</v>
      </c>
      <c r="H10" s="26" t="s">
        <v>6</v>
      </c>
      <c r="I10" s="34" t="s">
        <v>7</v>
      </c>
      <c r="J10" s="34" t="s">
        <v>8</v>
      </c>
      <c r="K10" s="30" t="s">
        <v>9</v>
      </c>
      <c r="L10" s="36" t="s">
        <v>10</v>
      </c>
      <c r="M10" s="36" t="s">
        <v>10</v>
      </c>
      <c r="N10" s="36" t="s">
        <v>11</v>
      </c>
      <c r="O10" s="36" t="s">
        <v>12</v>
      </c>
      <c r="P10" s="36" t="s">
        <v>13</v>
      </c>
      <c r="Q10" s="38" t="s">
        <v>14</v>
      </c>
      <c r="R10" s="38" t="s">
        <v>15</v>
      </c>
      <c r="S10" s="32" t="s">
        <v>16</v>
      </c>
      <c r="T10" s="33"/>
    </row>
    <row r="11" spans="1:20" ht="241.5">
      <c r="A11" s="28"/>
      <c r="B11" s="29"/>
      <c r="C11" s="31"/>
      <c r="D11" s="1" t="s">
        <v>17</v>
      </c>
      <c r="E11" s="1" t="s">
        <v>18</v>
      </c>
      <c r="F11" s="31"/>
      <c r="G11" s="27"/>
      <c r="H11" s="27"/>
      <c r="I11" s="35"/>
      <c r="J11" s="35"/>
      <c r="K11" s="31"/>
      <c r="L11" s="37"/>
      <c r="M11" s="37"/>
      <c r="N11" s="37"/>
      <c r="O11" s="37"/>
      <c r="P11" s="37"/>
      <c r="Q11" s="39"/>
      <c r="R11" s="39"/>
      <c r="S11" s="1" t="s">
        <v>19</v>
      </c>
      <c r="T11" s="1" t="s">
        <v>20</v>
      </c>
    </row>
    <row r="12" spans="1:20" ht="37.5">
      <c r="A12" s="22">
        <v>5</v>
      </c>
      <c r="B12" s="9">
        <v>5</v>
      </c>
      <c r="C12" s="23" t="s">
        <v>32</v>
      </c>
      <c r="D12" s="9"/>
      <c r="E12" s="9"/>
      <c r="F12" s="8"/>
      <c r="G12" s="9"/>
      <c r="H12" s="9"/>
      <c r="I12" s="24">
        <f>SUM(I13:I17)</f>
        <v>3645.01</v>
      </c>
      <c r="J12" s="24"/>
      <c r="K12" s="23"/>
      <c r="L12" s="24">
        <f>SUM(L13:L17)</f>
        <v>3792401.9639999997</v>
      </c>
      <c r="M12" s="24">
        <f>SUM(M13:M17)</f>
        <v>3792401.9639999997</v>
      </c>
      <c r="N12" s="24">
        <f>SUM(N13:N17)</f>
        <v>186490.866</v>
      </c>
      <c r="O12" s="24">
        <f>SUM(O13:O17)</f>
        <v>3978892.83</v>
      </c>
      <c r="P12" s="24">
        <f>SUM(P13:P17)</f>
        <v>3978892.83</v>
      </c>
      <c r="Q12" s="24"/>
      <c r="R12" s="10"/>
      <c r="S12" s="8"/>
      <c r="T12" s="8"/>
    </row>
    <row r="13" spans="1:20" ht="37.5">
      <c r="A13" s="2">
        <v>1</v>
      </c>
      <c r="B13" s="3">
        <v>1</v>
      </c>
      <c r="C13" s="4" t="s">
        <v>37</v>
      </c>
      <c r="D13" s="3">
        <v>1961</v>
      </c>
      <c r="E13" s="3" t="s">
        <v>21</v>
      </c>
      <c r="F13" s="8" t="s">
        <v>22</v>
      </c>
      <c r="G13" s="3" t="s">
        <v>23</v>
      </c>
      <c r="H13" s="3">
        <v>2</v>
      </c>
      <c r="I13" s="6">
        <v>547.8</v>
      </c>
      <c r="J13" s="6">
        <v>313</v>
      </c>
      <c r="K13" s="25" t="s">
        <v>38</v>
      </c>
      <c r="L13" s="6">
        <f>I13*Q13</f>
        <v>847512.3359999999</v>
      </c>
      <c r="M13" s="5">
        <f>L13</f>
        <v>847512.3359999999</v>
      </c>
      <c r="N13" s="5">
        <f>I13*R13</f>
        <v>59984.1</v>
      </c>
      <c r="O13" s="5">
        <f>L13+N13</f>
        <v>907496.4359999999</v>
      </c>
      <c r="P13" s="5">
        <f>O13</f>
        <v>907496.4359999999</v>
      </c>
      <c r="Q13" s="5">
        <v>1547.12</v>
      </c>
      <c r="R13" s="10">
        <v>109.5</v>
      </c>
      <c r="S13" s="8" t="s">
        <v>39</v>
      </c>
      <c r="T13" s="8" t="s">
        <v>40</v>
      </c>
    </row>
    <row r="14" spans="1:20" ht="37.5">
      <c r="A14" s="2">
        <v>2</v>
      </c>
      <c r="B14" s="3">
        <v>2</v>
      </c>
      <c r="C14" s="4" t="s">
        <v>41</v>
      </c>
      <c r="D14" s="3">
        <v>1961</v>
      </c>
      <c r="E14" s="3" t="s">
        <v>21</v>
      </c>
      <c r="F14" s="8" t="s">
        <v>22</v>
      </c>
      <c r="G14" s="3" t="s">
        <v>28</v>
      </c>
      <c r="H14" s="3">
        <v>2</v>
      </c>
      <c r="I14" s="6">
        <v>543</v>
      </c>
      <c r="J14" s="6">
        <v>304</v>
      </c>
      <c r="K14" s="25" t="s">
        <v>38</v>
      </c>
      <c r="L14" s="6">
        <f>I14*Q14</f>
        <v>840086.1599999999</v>
      </c>
      <c r="M14" s="5">
        <f>L14</f>
        <v>840086.1599999999</v>
      </c>
      <c r="N14" s="5">
        <f>I14*R14</f>
        <v>21280.17</v>
      </c>
      <c r="O14" s="5">
        <f>L14+N14</f>
        <v>861366.33</v>
      </c>
      <c r="P14" s="5">
        <f>O14</f>
        <v>861366.33</v>
      </c>
      <c r="Q14" s="5">
        <v>1547.12</v>
      </c>
      <c r="R14" s="10">
        <v>39.19</v>
      </c>
      <c r="S14" s="8" t="s">
        <v>39</v>
      </c>
      <c r="T14" s="8" t="s">
        <v>40</v>
      </c>
    </row>
    <row r="15" spans="1:20" ht="37.5">
      <c r="A15" s="2">
        <v>3</v>
      </c>
      <c r="B15" s="3">
        <v>3</v>
      </c>
      <c r="C15" s="4" t="s">
        <v>42</v>
      </c>
      <c r="D15" s="3">
        <v>1981</v>
      </c>
      <c r="E15" s="3" t="s">
        <v>21</v>
      </c>
      <c r="F15" s="8" t="s">
        <v>22</v>
      </c>
      <c r="G15" s="3" t="s">
        <v>28</v>
      </c>
      <c r="H15" s="3">
        <v>2</v>
      </c>
      <c r="I15" s="6">
        <v>1430.7</v>
      </c>
      <c r="J15" s="6">
        <v>846</v>
      </c>
      <c r="K15" s="25" t="s">
        <v>27</v>
      </c>
      <c r="L15" s="6">
        <f>I15*Q15</f>
        <v>419538.46800000005</v>
      </c>
      <c r="M15" s="5">
        <f>L15</f>
        <v>419538.46800000005</v>
      </c>
      <c r="N15" s="5">
        <f>I15*R15</f>
        <v>21746.64</v>
      </c>
      <c r="O15" s="5">
        <f>L15+N15</f>
        <v>441285.10800000007</v>
      </c>
      <c r="P15" s="5">
        <f>O15</f>
        <v>441285.10800000007</v>
      </c>
      <c r="Q15" s="5">
        <v>293.24</v>
      </c>
      <c r="R15" s="10">
        <v>15.2</v>
      </c>
      <c r="S15" s="8" t="s">
        <v>39</v>
      </c>
      <c r="T15" s="8" t="s">
        <v>40</v>
      </c>
    </row>
    <row r="16" spans="1:20" ht="37.5">
      <c r="A16" s="2">
        <v>4</v>
      </c>
      <c r="B16" s="3">
        <v>4</v>
      </c>
      <c r="C16" s="4" t="s">
        <v>43</v>
      </c>
      <c r="D16" s="3">
        <v>1962</v>
      </c>
      <c r="E16" s="3" t="s">
        <v>21</v>
      </c>
      <c r="F16" s="6" t="s">
        <v>22</v>
      </c>
      <c r="G16" s="3" t="s">
        <v>23</v>
      </c>
      <c r="H16" s="3">
        <v>2</v>
      </c>
      <c r="I16" s="6">
        <v>565.21</v>
      </c>
      <c r="J16" s="6">
        <v>327.17</v>
      </c>
      <c r="K16" s="25" t="s">
        <v>38</v>
      </c>
      <c r="L16" s="6">
        <f>I16*Q16</f>
        <v>847815</v>
      </c>
      <c r="M16" s="5">
        <f>L16</f>
        <v>847815</v>
      </c>
      <c r="N16" s="5">
        <f>I16*R16</f>
        <v>61890.495</v>
      </c>
      <c r="O16" s="5">
        <f>L16+N16</f>
        <v>909705.495</v>
      </c>
      <c r="P16" s="5">
        <f>O16</f>
        <v>909705.495</v>
      </c>
      <c r="Q16" s="5">
        <v>1500</v>
      </c>
      <c r="R16" s="10">
        <v>109.5</v>
      </c>
      <c r="S16" s="8" t="s">
        <v>39</v>
      </c>
      <c r="T16" s="8" t="s">
        <v>40</v>
      </c>
    </row>
    <row r="17" spans="1:20" ht="37.5">
      <c r="A17" s="2">
        <v>5</v>
      </c>
      <c r="B17" s="3">
        <v>5</v>
      </c>
      <c r="C17" s="4" t="s">
        <v>44</v>
      </c>
      <c r="D17" s="3">
        <v>1963</v>
      </c>
      <c r="E17" s="3" t="s">
        <v>21</v>
      </c>
      <c r="F17" s="6" t="s">
        <v>22</v>
      </c>
      <c r="G17" s="3" t="s">
        <v>23</v>
      </c>
      <c r="H17" s="3">
        <v>2</v>
      </c>
      <c r="I17" s="6">
        <v>558.3</v>
      </c>
      <c r="J17" s="6">
        <v>324.9</v>
      </c>
      <c r="K17" s="25" t="s">
        <v>38</v>
      </c>
      <c r="L17" s="6">
        <f>I17*Q17</f>
        <v>837449.9999999999</v>
      </c>
      <c r="M17" s="5">
        <f>L17</f>
        <v>837449.9999999999</v>
      </c>
      <c r="N17" s="5">
        <f>I17*R17</f>
        <v>21589.461</v>
      </c>
      <c r="O17" s="5">
        <f>L17+N17</f>
        <v>859039.4609999999</v>
      </c>
      <c r="P17" s="5">
        <f>O17</f>
        <v>859039.4609999999</v>
      </c>
      <c r="Q17" s="5">
        <v>1500</v>
      </c>
      <c r="R17" s="10">
        <v>38.67</v>
      </c>
      <c r="S17" s="8" t="s">
        <v>39</v>
      </c>
      <c r="T17" s="8" t="s">
        <v>40</v>
      </c>
    </row>
    <row r="18" spans="1:20" ht="37.5">
      <c r="A18" s="22">
        <v>12</v>
      </c>
      <c r="B18" s="9">
        <v>4</v>
      </c>
      <c r="C18" s="23" t="s">
        <v>32</v>
      </c>
      <c r="D18" s="9"/>
      <c r="E18" s="9"/>
      <c r="F18" s="8"/>
      <c r="G18" s="9"/>
      <c r="H18" s="9"/>
      <c r="I18" s="24">
        <f>SUM(I19:I30)</f>
        <v>2268.01</v>
      </c>
      <c r="J18" s="24"/>
      <c r="K18" s="23"/>
      <c r="L18" s="24">
        <f>SUM(L19:L30)</f>
        <v>3875152.0757999998</v>
      </c>
      <c r="M18" s="24">
        <f>SUM(M19:M30)</f>
        <v>3875152.0758</v>
      </c>
      <c r="N18" s="24">
        <f>SUM(N19:N30)</f>
        <v>198142.35300000003</v>
      </c>
      <c r="O18" s="24">
        <f>SUM(O19:O30)</f>
        <v>4073294.4288000003</v>
      </c>
      <c r="P18" s="24">
        <f>SUM(P19:P30)</f>
        <v>4073294.4288</v>
      </c>
      <c r="Q18" s="24"/>
      <c r="R18" s="10"/>
      <c r="S18" s="8"/>
      <c r="T18" s="8"/>
    </row>
    <row r="19" spans="1:20" ht="37.5">
      <c r="A19" s="12">
        <v>1</v>
      </c>
      <c r="B19" s="30">
        <v>1</v>
      </c>
      <c r="C19" s="30" t="s">
        <v>45</v>
      </c>
      <c r="D19" s="3">
        <v>1952</v>
      </c>
      <c r="E19" s="3" t="s">
        <v>21</v>
      </c>
      <c r="F19" s="6" t="s">
        <v>29</v>
      </c>
      <c r="G19" s="3" t="s">
        <v>28</v>
      </c>
      <c r="H19" s="3">
        <v>2</v>
      </c>
      <c r="I19" s="6">
        <v>578.3</v>
      </c>
      <c r="J19" s="6">
        <v>308.4</v>
      </c>
      <c r="K19" s="7" t="s">
        <v>25</v>
      </c>
      <c r="L19" s="6">
        <f>I19*Q19</f>
        <v>260234.99999999997</v>
      </c>
      <c r="M19" s="40">
        <f>L19+L20+L21+L22</f>
        <v>1250122.676</v>
      </c>
      <c r="N19" s="5">
        <f>I19*R19</f>
        <v>19592.804</v>
      </c>
      <c r="O19" s="5">
        <f aca="true" t="shared" si="0" ref="O19:O29">L19+N19</f>
        <v>279827.80399999995</v>
      </c>
      <c r="P19" s="40">
        <f>O19+O20+O21+O22</f>
        <v>1343969.1999999997</v>
      </c>
      <c r="Q19" s="5">
        <v>450</v>
      </c>
      <c r="R19" s="10">
        <v>33.88</v>
      </c>
      <c r="S19" s="8" t="s">
        <v>40</v>
      </c>
      <c r="T19" s="8" t="s">
        <v>46</v>
      </c>
    </row>
    <row r="20" spans="1:20" ht="37.5">
      <c r="A20" s="12">
        <f>A19+1</f>
        <v>2</v>
      </c>
      <c r="B20" s="45"/>
      <c r="C20" s="45"/>
      <c r="D20" s="3"/>
      <c r="E20" s="3"/>
      <c r="F20" s="6" t="s">
        <v>29</v>
      </c>
      <c r="G20" s="3" t="s">
        <v>28</v>
      </c>
      <c r="H20" s="3"/>
      <c r="I20" s="6"/>
      <c r="J20" s="6"/>
      <c r="K20" s="7" t="s">
        <v>26</v>
      </c>
      <c r="L20" s="6">
        <f>I19*Q20</f>
        <v>66504.5</v>
      </c>
      <c r="M20" s="41"/>
      <c r="N20" s="5">
        <f>I19*R20</f>
        <v>8593.537999999999</v>
      </c>
      <c r="O20" s="5">
        <f t="shared" si="0"/>
        <v>75098.038</v>
      </c>
      <c r="P20" s="41"/>
      <c r="Q20" s="5">
        <v>115</v>
      </c>
      <c r="R20" s="10">
        <v>14.86</v>
      </c>
      <c r="S20" s="8" t="s">
        <v>40</v>
      </c>
      <c r="T20" s="8" t="s">
        <v>46</v>
      </c>
    </row>
    <row r="21" spans="1:20" ht="56.25">
      <c r="A21" s="12">
        <f aca="true" t="shared" si="1" ref="A21:A30">A20+1</f>
        <v>3</v>
      </c>
      <c r="B21" s="45"/>
      <c r="C21" s="45"/>
      <c r="D21" s="3"/>
      <c r="E21" s="3"/>
      <c r="F21" s="6" t="s">
        <v>29</v>
      </c>
      <c r="G21" s="3" t="s">
        <v>28</v>
      </c>
      <c r="H21" s="3"/>
      <c r="I21" s="6"/>
      <c r="J21" s="6"/>
      <c r="K21" s="7" t="s">
        <v>47</v>
      </c>
      <c r="L21" s="6">
        <f>I19*Q21</f>
        <v>55933.17599999999</v>
      </c>
      <c r="M21" s="41"/>
      <c r="N21" s="5">
        <f>I19*R21</f>
        <v>2336.332</v>
      </c>
      <c r="O21" s="5">
        <f t="shared" si="0"/>
        <v>58269.507999999994</v>
      </c>
      <c r="P21" s="41"/>
      <c r="Q21" s="5">
        <v>96.72</v>
      </c>
      <c r="R21" s="10">
        <v>4.04</v>
      </c>
      <c r="S21" s="8" t="s">
        <v>40</v>
      </c>
      <c r="T21" s="8" t="s">
        <v>46</v>
      </c>
    </row>
    <row r="22" spans="1:20" ht="18.75">
      <c r="A22" s="12">
        <f t="shared" si="1"/>
        <v>4</v>
      </c>
      <c r="B22" s="31"/>
      <c r="C22" s="31"/>
      <c r="D22" s="3"/>
      <c r="E22" s="3"/>
      <c r="F22" s="6" t="s">
        <v>29</v>
      </c>
      <c r="G22" s="3" t="s">
        <v>28</v>
      </c>
      <c r="H22" s="3"/>
      <c r="I22" s="6"/>
      <c r="J22" s="6"/>
      <c r="K22" s="7" t="s">
        <v>24</v>
      </c>
      <c r="L22" s="6">
        <f>I19*Q22</f>
        <v>867449.9999999999</v>
      </c>
      <c r="M22" s="42"/>
      <c r="N22" s="5">
        <f>I19*R22</f>
        <v>63323.85</v>
      </c>
      <c r="O22" s="5">
        <f t="shared" si="0"/>
        <v>930773.8499999999</v>
      </c>
      <c r="P22" s="42"/>
      <c r="Q22" s="5">
        <v>1500</v>
      </c>
      <c r="R22" s="10">
        <v>109.5</v>
      </c>
      <c r="S22" s="8" t="s">
        <v>40</v>
      </c>
      <c r="T22" s="8" t="s">
        <v>46</v>
      </c>
    </row>
    <row r="23" spans="1:20" ht="37.5">
      <c r="A23" s="12">
        <f t="shared" si="1"/>
        <v>5</v>
      </c>
      <c r="B23" s="30">
        <v>2</v>
      </c>
      <c r="C23" s="30" t="s">
        <v>43</v>
      </c>
      <c r="D23" s="3">
        <v>1956</v>
      </c>
      <c r="E23" s="3" t="s">
        <v>21</v>
      </c>
      <c r="F23" s="6" t="s">
        <v>22</v>
      </c>
      <c r="G23" s="3" t="s">
        <v>23</v>
      </c>
      <c r="H23" s="3">
        <v>2</v>
      </c>
      <c r="I23" s="6">
        <v>565.21</v>
      </c>
      <c r="J23" s="6">
        <v>327.17</v>
      </c>
      <c r="K23" s="7" t="s">
        <v>27</v>
      </c>
      <c r="L23" s="6">
        <f>I23*Q23</f>
        <v>192544.43860000002</v>
      </c>
      <c r="M23" s="40">
        <f>L23+L24+L25+L26</f>
        <v>566555.1998000001</v>
      </c>
      <c r="N23" s="5">
        <f>I23*R23</f>
        <v>10241.605200000002</v>
      </c>
      <c r="O23" s="5">
        <f t="shared" si="0"/>
        <v>202786.0438</v>
      </c>
      <c r="P23" s="40">
        <f>O23+O24+O25+O26</f>
        <v>606628.5888</v>
      </c>
      <c r="Q23" s="5">
        <v>340.66</v>
      </c>
      <c r="R23" s="10">
        <v>18.12</v>
      </c>
      <c r="S23" s="8" t="s">
        <v>40</v>
      </c>
      <c r="T23" s="8" t="s">
        <v>46</v>
      </c>
    </row>
    <row r="24" spans="1:20" ht="18.75">
      <c r="A24" s="12">
        <f t="shared" si="1"/>
        <v>6</v>
      </c>
      <c r="B24" s="45"/>
      <c r="C24" s="45"/>
      <c r="D24" s="3"/>
      <c r="E24" s="3"/>
      <c r="F24" s="6" t="s">
        <v>22</v>
      </c>
      <c r="G24" s="3" t="s">
        <v>23</v>
      </c>
      <c r="H24" s="3"/>
      <c r="I24" s="6"/>
      <c r="J24" s="6"/>
      <c r="K24" s="7" t="s">
        <v>25</v>
      </c>
      <c r="L24" s="6">
        <f>I23*Q24</f>
        <v>254344.50000000003</v>
      </c>
      <c r="M24" s="41"/>
      <c r="N24" s="5">
        <f>I23*R24</f>
        <v>19149.314800000004</v>
      </c>
      <c r="O24" s="5">
        <f t="shared" si="0"/>
        <v>273493.81480000005</v>
      </c>
      <c r="P24" s="41"/>
      <c r="Q24" s="5">
        <v>450</v>
      </c>
      <c r="R24" s="10">
        <v>33.88</v>
      </c>
      <c r="S24" s="8" t="s">
        <v>40</v>
      </c>
      <c r="T24" s="8" t="s">
        <v>46</v>
      </c>
    </row>
    <row r="25" spans="1:20" ht="37.5">
      <c r="A25" s="12">
        <f t="shared" si="1"/>
        <v>7</v>
      </c>
      <c r="B25" s="45"/>
      <c r="C25" s="45"/>
      <c r="D25" s="3"/>
      <c r="E25" s="3"/>
      <c r="F25" s="6" t="s">
        <v>22</v>
      </c>
      <c r="G25" s="3" t="s">
        <v>23</v>
      </c>
      <c r="H25" s="3"/>
      <c r="I25" s="6"/>
      <c r="J25" s="6"/>
      <c r="K25" s="7" t="s">
        <v>26</v>
      </c>
      <c r="L25" s="6">
        <f>I23*Q25</f>
        <v>64999.15</v>
      </c>
      <c r="M25" s="41"/>
      <c r="N25" s="5">
        <f>I23*R25</f>
        <v>8399.0206</v>
      </c>
      <c r="O25" s="5">
        <f t="shared" si="0"/>
        <v>73398.1706</v>
      </c>
      <c r="P25" s="41"/>
      <c r="Q25" s="5">
        <v>115</v>
      </c>
      <c r="R25" s="10">
        <v>14.86</v>
      </c>
      <c r="S25" s="8" t="s">
        <v>40</v>
      </c>
      <c r="T25" s="8" t="s">
        <v>46</v>
      </c>
    </row>
    <row r="26" spans="1:20" ht="56.25">
      <c r="A26" s="12">
        <f t="shared" si="1"/>
        <v>8</v>
      </c>
      <c r="B26" s="31"/>
      <c r="C26" s="31"/>
      <c r="D26" s="3"/>
      <c r="E26" s="3"/>
      <c r="F26" s="6" t="s">
        <v>22</v>
      </c>
      <c r="G26" s="3" t="s">
        <v>23</v>
      </c>
      <c r="H26" s="3"/>
      <c r="I26" s="6"/>
      <c r="J26" s="6"/>
      <c r="K26" s="7" t="s">
        <v>47</v>
      </c>
      <c r="L26" s="6">
        <f>I23*Q26</f>
        <v>54667.1112</v>
      </c>
      <c r="M26" s="42"/>
      <c r="N26" s="5">
        <f>I23*R26</f>
        <v>2283.4484</v>
      </c>
      <c r="O26" s="5">
        <f t="shared" si="0"/>
        <v>56950.5596</v>
      </c>
      <c r="P26" s="42"/>
      <c r="Q26" s="5">
        <v>96.72</v>
      </c>
      <c r="R26" s="10">
        <v>4.04</v>
      </c>
      <c r="S26" s="8" t="s">
        <v>40</v>
      </c>
      <c r="T26" s="8" t="s">
        <v>46</v>
      </c>
    </row>
    <row r="27" spans="1:20" ht="37.5">
      <c r="A27" s="12">
        <v>9</v>
      </c>
      <c r="B27" s="30">
        <v>3</v>
      </c>
      <c r="C27" s="30" t="s">
        <v>48</v>
      </c>
      <c r="D27" s="3">
        <v>1959</v>
      </c>
      <c r="E27" s="3" t="s">
        <v>21</v>
      </c>
      <c r="F27" s="6" t="s">
        <v>22</v>
      </c>
      <c r="G27" s="3" t="s">
        <v>23</v>
      </c>
      <c r="H27" s="3">
        <v>2</v>
      </c>
      <c r="I27" s="6">
        <v>583</v>
      </c>
      <c r="J27" s="6">
        <v>328.8</v>
      </c>
      <c r="K27" s="7" t="s">
        <v>25</v>
      </c>
      <c r="L27" s="6">
        <f>I27*Q27</f>
        <v>262350</v>
      </c>
      <c r="M27" s="40">
        <f>L27+L28+L29</f>
        <v>1220708.72</v>
      </c>
      <c r="N27" s="5">
        <f>I27*R27</f>
        <v>10639.75</v>
      </c>
      <c r="O27" s="5">
        <f t="shared" si="0"/>
        <v>272989.75</v>
      </c>
      <c r="P27" s="40">
        <f>O27+O28+O29</f>
        <v>1262859.62</v>
      </c>
      <c r="Q27" s="5">
        <v>450</v>
      </c>
      <c r="R27" s="10">
        <v>18.25</v>
      </c>
      <c r="S27" s="8" t="s">
        <v>40</v>
      </c>
      <c r="T27" s="8" t="s">
        <v>46</v>
      </c>
    </row>
    <row r="28" spans="1:20" ht="56.25">
      <c r="A28" s="12">
        <v>10</v>
      </c>
      <c r="B28" s="45"/>
      <c r="C28" s="45"/>
      <c r="D28" s="3"/>
      <c r="E28" s="3"/>
      <c r="F28" s="6" t="s">
        <v>22</v>
      </c>
      <c r="G28" s="3" t="s">
        <v>23</v>
      </c>
      <c r="H28" s="3"/>
      <c r="I28" s="6"/>
      <c r="J28" s="6"/>
      <c r="K28" s="7" t="s">
        <v>47</v>
      </c>
      <c r="L28" s="6">
        <f>I27*Q28</f>
        <v>56387.76</v>
      </c>
      <c r="M28" s="41"/>
      <c r="N28" s="5">
        <f>I27*R28</f>
        <v>8062.89</v>
      </c>
      <c r="O28" s="5">
        <f t="shared" si="0"/>
        <v>64450.65</v>
      </c>
      <c r="P28" s="41"/>
      <c r="Q28" s="5">
        <v>96.72</v>
      </c>
      <c r="R28" s="10">
        <v>13.83</v>
      </c>
      <c r="S28" s="8" t="s">
        <v>40</v>
      </c>
      <c r="T28" s="8" t="s">
        <v>46</v>
      </c>
    </row>
    <row r="29" spans="1:20" ht="18.75">
      <c r="A29" s="12">
        <f t="shared" si="1"/>
        <v>11</v>
      </c>
      <c r="B29" s="31"/>
      <c r="C29" s="31"/>
      <c r="D29" s="3"/>
      <c r="E29" s="3"/>
      <c r="F29" s="6" t="s">
        <v>22</v>
      </c>
      <c r="G29" s="3" t="s">
        <v>23</v>
      </c>
      <c r="H29" s="3"/>
      <c r="I29" s="6"/>
      <c r="J29" s="6"/>
      <c r="K29" s="7" t="s">
        <v>24</v>
      </c>
      <c r="L29" s="6">
        <f>I27*Q29</f>
        <v>901970.96</v>
      </c>
      <c r="M29" s="42"/>
      <c r="N29" s="5">
        <f>I27*R29</f>
        <v>23448.26</v>
      </c>
      <c r="O29" s="5">
        <f t="shared" si="0"/>
        <v>925419.22</v>
      </c>
      <c r="P29" s="42"/>
      <c r="Q29" s="5">
        <v>1547.12</v>
      </c>
      <c r="R29" s="10">
        <v>40.22</v>
      </c>
      <c r="S29" s="8" t="s">
        <v>40</v>
      </c>
      <c r="T29" s="8" t="s">
        <v>46</v>
      </c>
    </row>
    <row r="30" spans="1:20" ht="37.5">
      <c r="A30" s="12">
        <f t="shared" si="1"/>
        <v>12</v>
      </c>
      <c r="B30" s="3">
        <v>4</v>
      </c>
      <c r="C30" s="3" t="s">
        <v>49</v>
      </c>
      <c r="D30" s="3">
        <v>1962</v>
      </c>
      <c r="E30" s="3" t="s">
        <v>21</v>
      </c>
      <c r="F30" s="6" t="s">
        <v>22</v>
      </c>
      <c r="G30" s="3" t="s">
        <v>28</v>
      </c>
      <c r="H30" s="3">
        <v>2</v>
      </c>
      <c r="I30" s="6">
        <v>541.5</v>
      </c>
      <c r="J30" s="6">
        <v>293.2</v>
      </c>
      <c r="K30" s="7" t="s">
        <v>24</v>
      </c>
      <c r="L30" s="6">
        <f>I30*Q30</f>
        <v>837765.48</v>
      </c>
      <c r="M30" s="5">
        <f>L30</f>
        <v>837765.48</v>
      </c>
      <c r="N30" s="5">
        <f>I30*R30</f>
        <v>22071.539999999997</v>
      </c>
      <c r="O30" s="5">
        <f>L30+N30</f>
        <v>859837.02</v>
      </c>
      <c r="P30" s="5">
        <f>O30</f>
        <v>859837.02</v>
      </c>
      <c r="Q30" s="5">
        <v>1547.12</v>
      </c>
      <c r="R30" s="10">
        <v>40.76</v>
      </c>
      <c r="S30" s="8" t="s">
        <v>40</v>
      </c>
      <c r="T30" s="8" t="s">
        <v>46</v>
      </c>
    </row>
  </sheetData>
  <sheetProtection/>
  <mergeCells count="36">
    <mergeCell ref="B19:B22"/>
    <mergeCell ref="C19:C22"/>
    <mergeCell ref="C23:C26"/>
    <mergeCell ref="B23:B26"/>
    <mergeCell ref="C27:C29"/>
    <mergeCell ref="B27:B29"/>
    <mergeCell ref="A5:T5"/>
    <mergeCell ref="A6:T6"/>
    <mergeCell ref="A7:T7"/>
    <mergeCell ref="Q1:T1"/>
    <mergeCell ref="Q2:T2"/>
    <mergeCell ref="Q3:T3"/>
    <mergeCell ref="M19:M22"/>
    <mergeCell ref="P19:P22"/>
    <mergeCell ref="M23:M26"/>
    <mergeCell ref="P23:P26"/>
    <mergeCell ref="M27:M29"/>
    <mergeCell ref="P27:P29"/>
    <mergeCell ref="S10:T10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G10:G11"/>
    <mergeCell ref="A10:A11"/>
    <mergeCell ref="B10:B11"/>
    <mergeCell ref="C10:C11"/>
    <mergeCell ref="D10:E10"/>
    <mergeCell ref="F10:F11"/>
  </mergeCells>
  <printOptions/>
  <pageMargins left="0.7" right="0.7" top="0.75" bottom="0.75" header="0.3" footer="0.3"/>
  <pageSetup fitToHeight="0" fitToWidth="1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Ушаков Константин Евгеньевич</dc:creator>
  <cp:keywords/>
  <dc:description/>
  <cp:lastModifiedBy>Ирина</cp:lastModifiedBy>
  <dcterms:created xsi:type="dcterms:W3CDTF">2020-11-03T02:45:10Z</dcterms:created>
  <dcterms:modified xsi:type="dcterms:W3CDTF">2020-11-19T05:37:24Z</dcterms:modified>
  <cp:category/>
  <cp:version/>
  <cp:contentType/>
  <cp:contentStatus/>
</cp:coreProperties>
</file>